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 tabRatio="598"/>
  </bookViews>
  <sheets>
    <sheet name="Мерности Материи Мг Фа" sheetId="4" r:id="rId1"/>
    <sheet name="Лист1" sheetId="5" r:id="rId2"/>
  </sheets>
  <definedNames>
    <definedName name="_xlnm.Print_Area" localSheetId="0">'Мерности Материи Мг Фа'!$A$1:$AH$33</definedName>
  </definedNames>
  <calcPr calcId="145621"/>
</workbook>
</file>

<file path=xl/calcChain.xml><?xml version="1.0" encoding="utf-8"?>
<calcChain xmlns="http://schemas.openxmlformats.org/spreadsheetml/2006/main">
  <c r="AF21" i="4" l="1"/>
  <c r="AG21" i="4" s="1"/>
  <c r="AF20" i="4" l="1"/>
  <c r="D19" i="4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19" i="4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19" i="4"/>
  <c r="L18" i="4" s="1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AB19" i="4"/>
  <c r="AB15" i="4"/>
  <c r="R18" i="4"/>
  <c r="S18" i="4" s="1"/>
  <c r="R14" i="4"/>
  <c r="S14" i="4" s="1"/>
  <c r="Z18" i="4"/>
  <c r="AA18" i="4" s="1"/>
  <c r="Z14" i="4"/>
  <c r="AA14" i="4" s="1"/>
  <c r="AB18" i="4"/>
  <c r="AB14" i="4"/>
  <c r="R17" i="4"/>
  <c r="S17" i="4" s="1"/>
  <c r="R13" i="4"/>
  <c r="S13" i="4" s="1"/>
  <c r="Z17" i="4"/>
  <c r="AA17" i="4" s="1"/>
  <c r="Z13" i="4"/>
  <c r="AA13" i="4" s="1"/>
  <c r="AB17" i="4"/>
  <c r="T20" i="4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H18" i="4"/>
  <c r="D17" i="4"/>
  <c r="H19" i="4"/>
  <c r="Z11" i="4" l="1"/>
  <c r="AA11" i="4" s="1"/>
  <c r="R10" i="4"/>
  <c r="S10" i="4" s="1"/>
  <c r="AB10" i="4"/>
  <c r="AB9" i="4"/>
  <c r="AB11" i="4"/>
  <c r="Z9" i="4"/>
  <c r="AA9" i="4" s="1"/>
  <c r="Z10" i="4"/>
  <c r="AA10" i="4" s="1"/>
  <c r="Z6" i="4"/>
  <c r="AA6" i="4" s="1"/>
  <c r="R6" i="4"/>
  <c r="S6" i="4" s="1"/>
  <c r="AB7" i="4"/>
  <c r="Z7" i="4"/>
  <c r="AA7" i="4" s="1"/>
  <c r="R7" i="4"/>
  <c r="S7" i="4" s="1"/>
  <c r="R9" i="4"/>
  <c r="S9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X6" i="4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<sst xmlns="http://schemas.openxmlformats.org/spreadsheetml/2006/main" count="222" uniqueCount="90">
  <si>
    <t xml:space="preserve"> </t>
  </si>
  <si>
    <t xml:space="preserve">  </t>
  </si>
  <si>
    <t>Ипостась ИВО</t>
  </si>
  <si>
    <t>Ч-к Иерархизации ИВО</t>
  </si>
  <si>
    <t>Ч-к-Творец Физичности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</si>
  <si>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</si>
  <si>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</si>
  <si>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</si>
  <si>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</si>
  <si>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</si>
  <si>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</si>
  <si>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</si>
  <si>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х</t>
  </si>
  <si>
    <t>=</t>
  </si>
  <si>
    <t>ст.13х16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</si>
  <si>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</si>
  <si>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</si>
  <si>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</si>
  <si>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</si>
  <si>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</si>
  <si>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</si>
  <si>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</si>
  <si>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</si>
  <si>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</si>
  <si>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</si>
  <si>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</si>
  <si>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</si>
  <si>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</si>
  <si>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</si>
  <si>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</si>
  <si>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</si>
  <si>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</si>
  <si>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</si>
  <si>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 xml:space="preserve">Основание:   </t>
  </si>
  <si>
    <t>Совершенн.Физич Тело (ст.3х16)</t>
  </si>
  <si>
    <t>СовершенноеФизич Тело (ст.6х16)</t>
  </si>
  <si>
    <t>Совершенн.Физич Тело (ст.9х16)</t>
  </si>
  <si>
    <t>Мерность Совершенного Физического Тела ИВО</t>
  </si>
  <si>
    <t xml:space="preserve"> Основание: Расп 8 п 9</t>
  </si>
  <si>
    <t xml:space="preserve"> Расп 8 п 94</t>
  </si>
  <si>
    <t>Ч-к Творящего Синтеза ИВО</t>
  </si>
  <si>
    <t>Ч-к Плана Творения ИВО</t>
  </si>
  <si>
    <t>Ч-к Синтезности ИВО</t>
  </si>
  <si>
    <t xml:space="preserve">Ч-к Полномочий Соверш-в </t>
  </si>
  <si>
    <t>Отец ИВО</t>
  </si>
  <si>
    <t>Оформление: Учитель Инфо-Вершения ИВ Иерархии ИВО МАИ ИВДИВО, Алехнович Александр</t>
  </si>
  <si>
    <t xml:space="preserve"> ИВ Цельность  ИВО</t>
  </si>
  <si>
    <r>
      <t xml:space="preserve"> </t>
    </r>
    <r>
      <rPr>
        <b/>
        <sz val="14"/>
        <rFont val="Arial Cyr"/>
        <charset val="204"/>
      </rPr>
      <t>Мерность пространства ВЦР, ИВР, Р, ВЦП, ИВП, П, Си-физичн. ИВО</t>
    </r>
  </si>
  <si>
    <t>20480мерн</t>
  </si>
  <si>
    <t>16385-адрес</t>
  </si>
  <si>
    <t>Ч-к Планеты Земля ИВО</t>
  </si>
  <si>
    <t xml:space="preserve"> Рс1 п 111 </t>
  </si>
  <si>
    <t>Рс1 п 111</t>
  </si>
  <si>
    <t xml:space="preserve"> Рс 1 п 111</t>
  </si>
  <si>
    <t xml:space="preserve">Рс9 п8 </t>
  </si>
  <si>
    <t>Рс1</t>
  </si>
  <si>
    <t xml:space="preserve"> Рс9 п8</t>
  </si>
  <si>
    <t xml:space="preserve"> 16 Иерархических ракурсов базовой реализации  развитости Частей,Систем,Аппаратов, Частностей</t>
  </si>
  <si>
    <t xml:space="preserve"> Расп 1 от 03.05.2019</t>
  </si>
  <si>
    <t xml:space="preserve"> Расп 9 от 03.05.2019 </t>
  </si>
  <si>
    <t xml:space="preserve"> Расп 8 от 10.05.2019</t>
  </si>
  <si>
    <t>Есмика Амритика Света</t>
  </si>
  <si>
    <t xml:space="preserve"> Сиаматика Амритики Света</t>
  </si>
  <si>
    <t xml:space="preserve"> Имика Амритики Света</t>
  </si>
  <si>
    <t xml:space="preserve"> Этоника Амритики Света</t>
  </si>
  <si>
    <t xml:space="preserve"> Амритика Амритики Света</t>
  </si>
  <si>
    <t xml:space="preserve"> Абика Амритики Света</t>
  </si>
  <si>
    <t>Ситика Амритика Света</t>
  </si>
  <si>
    <t xml:space="preserve"> Живика Амритики Света</t>
  </si>
  <si>
    <t>Холитика Амритики Света</t>
  </si>
  <si>
    <t>Всетика Амритики Света</t>
  </si>
  <si>
    <t>Космика Амритики Света</t>
  </si>
  <si>
    <t xml:space="preserve"> Эргетика Амритики Света</t>
  </si>
  <si>
    <t>Контика Амритики Света</t>
  </si>
  <si>
    <t>Голоника Амритики Света</t>
  </si>
  <si>
    <t>Эматика Амритики Света</t>
  </si>
  <si>
    <t xml:space="preserve"> Пламика Амритики Света</t>
  </si>
  <si>
    <t>Подготовлено: Учитель Сферы ИВДИВО Начальная Мг-ка Творения 16252 ВЦР 16320 ВЦ,ИВАС Горислав Ветта, Галина Гусарова Ипостась</t>
  </si>
  <si>
    <t>Эталонн. Частности Аппаратов Систем 124 Части ИВО /адрес в столпе 16384-цы/</t>
  </si>
  <si>
    <t xml:space="preserve"> Мерность минимального явления Частностей 124 Части ИВО</t>
  </si>
  <si>
    <r>
      <t xml:space="preserve"> </t>
    </r>
    <r>
      <rPr>
        <b/>
        <sz val="12"/>
        <rFont val="Arial Cyr"/>
        <charset val="204"/>
      </rPr>
      <t>Эталонн. Аппараты Систем 124 Части ИВО       /адрес в столпе 16384-цы/</t>
    </r>
  </si>
  <si>
    <t>Мерность минимального явления Аппаратов Систем 124 Части ИВО</t>
  </si>
  <si>
    <t>Эталонн. Системы 124 Части ИВО    /адрес в столпе 124-цы ИВО/</t>
  </si>
  <si>
    <t>Мерность минимального явления Систем  124 Части ИВО</t>
  </si>
  <si>
    <t>Эталонн. 124  Часть ИВО в столпе 16384-цы /адрес/</t>
  </si>
  <si>
    <t xml:space="preserve"> Явленная базовая мерность124 Части /без Систем,Аппаратов.Частностей/</t>
  </si>
  <si>
    <t xml:space="preserve"> Мерность 124 Части + Системы + Аппараты + Частности</t>
  </si>
  <si>
    <r>
      <t xml:space="preserve"> </t>
    </r>
    <r>
      <rPr>
        <b/>
        <sz val="12"/>
        <rFont val="Arial Cyr"/>
        <charset val="204"/>
      </rPr>
      <t>ст.3+5+7+9=10</t>
    </r>
  </si>
  <si>
    <t>Расчёты мерностей 4-цы ИВО 124 Части- Начальная Метагалактика Творения ИВО - 16-ричным ракурсом развития всех видов Человека</t>
  </si>
  <si>
    <t>Утверждаю. КХ 29052019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</si>
</sst>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sz val="18"/>
      <color theme="1"/>
      <name val="Arial Cyr"/>
      <charset val="204"/>
    </font>
    <font>
      <b/>
      <sz val="16"/>
      <color rgb="FFFF0000"/>
      <name val="Arial Cyr"/>
      <charset val="204"/>
    </font>
    <font>
      <b/>
      <sz val="12"/>
      <name val="Arial Cyr"/>
      <charset val="204"/>
    </font>
    <font>
      <b/>
      <sz val="12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3" xfId="0" applyFont="1" applyBorder="1"/>
    <xf numFmtId="0" fontId="9" fillId="0" borderId="0" xfId="0" applyFont="1" applyFill="1" applyBorder="1" applyAlignment="1">
      <alignment horizontal="center" vertical="center" wrapText="1" shrinkToFit="1"/>
    </xf>
    <xf numFmtId="0" fontId="2" fillId="0" borderId="19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3" borderId="3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 shrinkToFit="1"/>
    </xf>
    <xf numFmtId="0" fontId="12" fillId="0" borderId="0" xfId="0" applyFont="1"/>
    <xf numFmtId="0" fontId="5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7" fillId="0" borderId="3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4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3" fontId="17" fillId="2" borderId="25" xfId="0" applyNumberFormat="1" applyFont="1" applyFill="1" applyBorder="1" applyAlignment="1">
      <alignment horizontal="center" vertical="center"/>
    </xf>
    <xf numFmtId="3" fontId="17" fillId="2" borderId="23" xfId="0" applyNumberFormat="1" applyFont="1" applyFill="1" applyBorder="1" applyAlignment="1">
      <alignment horizontal="center" vertical="center"/>
    </xf>
    <xf numFmtId="3" fontId="17" fillId="2" borderId="40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0"/>
  <sheetViews>
    <sheetView tabSelected="1" topLeftCell="A13" zoomScale="70" zoomScaleNormal="70" workbookViewId="0">
      <selection activeCell="AG2" sqref="AG2:AH2"/>
    </sheetView>
  </sheetViews>
  <sheetFormatPr defaultColWidth="9.109375" defaultRowHeight="17.399999999999999" x14ac:dyDescent="0.3"/>
  <cols>
    <col min="1" max="1" width="4.109375" style="4" customWidth="1"/>
    <col min="2" max="2" width="38.6640625" style="3" customWidth="1"/>
    <col min="3" max="3" width="15.6640625" style="3" customWidth="1"/>
    <col min="4" max="4" width="7.6640625" style="3" customWidth="1"/>
    <col min="5" max="5" width="2" style="3" customWidth="1"/>
    <col min="6" max="6" width="5.5546875" style="3" customWidth="1"/>
    <col min="7" max="7" width="2.33203125" style="3" customWidth="1"/>
    <col min="8" max="8" width="13.109375" style="3" customWidth="1"/>
    <col min="9" max="9" width="1.109375" style="3" hidden="1" customWidth="1"/>
    <col min="10" max="10" width="8.33203125" style="3" hidden="1" customWidth="1"/>
    <col min="11" max="11" width="16.6640625" style="3" customWidth="1"/>
    <col min="12" max="12" width="9.44140625" style="3" customWidth="1"/>
    <col min="13" max="13" width="2.33203125" style="3" customWidth="1"/>
    <col min="14" max="14" width="5.33203125" style="3" customWidth="1"/>
    <col min="15" max="15" width="2.33203125" style="3" customWidth="1"/>
    <col min="16" max="16" width="12.6640625" style="3" customWidth="1"/>
    <col min="17" max="17" width="1.44140625" style="3" hidden="1" customWidth="1"/>
    <col min="18" max="18" width="0.5546875" style="3" hidden="1" customWidth="1"/>
    <col min="19" max="19" width="16.44140625" style="3" customWidth="1"/>
    <col min="20" max="20" width="9.33203125" style="3" customWidth="1"/>
    <col min="21" max="21" width="2" style="3" customWidth="1"/>
    <col min="22" max="22" width="5.6640625" style="3" customWidth="1"/>
    <col min="23" max="23" width="2.33203125" style="3" customWidth="1"/>
    <col min="24" max="24" width="13" style="3" customWidth="1"/>
    <col min="25" max="25" width="18.44140625" style="3" hidden="1" customWidth="1"/>
    <col min="26" max="26" width="20" style="3" hidden="1" customWidth="1"/>
    <col min="27" max="27" width="18.109375" style="3" customWidth="1"/>
    <col min="28" max="28" width="17.88671875" style="3" customWidth="1"/>
    <col min="29" max="29" width="18.5546875" style="3" customWidth="1"/>
    <col min="30" max="30" width="29.33203125" style="3" hidden="1" customWidth="1"/>
    <col min="31" max="31" width="0.44140625" style="3" hidden="1" customWidth="1"/>
    <col min="32" max="32" width="16.33203125" style="3" customWidth="1"/>
    <col min="33" max="33" width="14.109375" style="4" customWidth="1"/>
    <col min="34" max="34" width="35.6640625" style="3" customWidth="1"/>
    <col min="35" max="16384" width="9.109375" style="3"/>
  </cols>
  <sheetData>
    <row r="1" spans="1:88" s="2" customFormat="1" ht="35.25" customHeight="1" x14ac:dyDescent="0.3">
      <c r="A1" s="133" t="s">
        <v>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02"/>
      <c r="AJ1" s="2" t="s">
        <v>0</v>
      </c>
    </row>
    <row r="2" spans="1:88" s="2" customFormat="1" ht="28.8" thickBot="1" x14ac:dyDescent="0.45">
      <c r="A2" s="22"/>
      <c r="B2" s="23" t="s">
        <v>0</v>
      </c>
      <c r="C2" s="74"/>
      <c r="D2" s="101"/>
      <c r="E2" s="39"/>
      <c r="F2" s="39"/>
      <c r="G2" s="39"/>
      <c r="H2" s="39"/>
      <c r="I2" s="39"/>
      <c r="J2" s="39"/>
      <c r="K2" s="22"/>
      <c r="L2" s="39"/>
      <c r="M2" s="39"/>
      <c r="N2" s="39"/>
      <c r="O2" s="39"/>
      <c r="P2" s="39"/>
      <c r="Q2" s="39"/>
      <c r="R2" s="39"/>
      <c r="S2" s="22"/>
      <c r="T2" s="39"/>
      <c r="U2" s="39"/>
      <c r="V2" s="39"/>
      <c r="W2" s="39"/>
      <c r="X2" s="39"/>
      <c r="Y2" s="39"/>
      <c r="Z2" s="39"/>
      <c r="AA2" s="35" t="s">
        <v>0</v>
      </c>
      <c r="AE2" s="38"/>
      <c r="AF2" s="38"/>
      <c r="AG2" s="158" t="s">
        <v>89</v>
      </c>
      <c r="AH2" s="15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88" s="1" customFormat="1" ht="156" customHeight="1" x14ac:dyDescent="0.25">
      <c r="A3" s="143" t="s">
        <v>57</v>
      </c>
      <c r="B3" s="144"/>
      <c r="C3" s="126" t="s">
        <v>78</v>
      </c>
      <c r="D3" s="135" t="s">
        <v>79</v>
      </c>
      <c r="E3" s="135"/>
      <c r="F3" s="135"/>
      <c r="G3" s="135"/>
      <c r="H3" s="135"/>
      <c r="I3" s="136"/>
      <c r="J3" s="104"/>
      <c r="K3" s="120" t="s">
        <v>80</v>
      </c>
      <c r="L3" s="135" t="s">
        <v>81</v>
      </c>
      <c r="M3" s="135"/>
      <c r="N3" s="135"/>
      <c r="O3" s="135"/>
      <c r="P3" s="135"/>
      <c r="Q3" s="136"/>
      <c r="R3" s="104"/>
      <c r="S3" s="126" t="s">
        <v>82</v>
      </c>
      <c r="T3" s="135" t="s">
        <v>83</v>
      </c>
      <c r="U3" s="135"/>
      <c r="V3" s="135"/>
      <c r="W3" s="135"/>
      <c r="X3" s="135"/>
      <c r="Y3" s="136"/>
      <c r="Z3" s="104"/>
      <c r="AA3" s="127" t="s">
        <v>84</v>
      </c>
      <c r="AB3" s="128" t="s">
        <v>85</v>
      </c>
      <c r="AC3" s="129" t="s">
        <v>86</v>
      </c>
      <c r="AD3" s="105" t="s">
        <v>37</v>
      </c>
      <c r="AE3" s="106" t="s">
        <v>16</v>
      </c>
      <c r="AF3" s="150" t="s">
        <v>47</v>
      </c>
      <c r="AG3" s="151"/>
      <c r="AH3" s="152"/>
      <c r="AI3" s="36"/>
      <c r="AJ3" s="36"/>
      <c r="AK3" s="36"/>
      <c r="AL3" s="73" t="s">
        <v>0</v>
      </c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1" customFormat="1" ht="27.75" customHeight="1" thickBot="1" x14ac:dyDescent="0.3">
      <c r="A4" s="156" t="s">
        <v>38</v>
      </c>
      <c r="B4" s="157"/>
      <c r="C4" s="130" t="s">
        <v>51</v>
      </c>
      <c r="D4" s="147" t="s">
        <v>54</v>
      </c>
      <c r="E4" s="148"/>
      <c r="F4" s="148"/>
      <c r="G4" s="148"/>
      <c r="H4" s="149"/>
      <c r="I4" s="113" t="s">
        <v>34</v>
      </c>
      <c r="J4" s="114"/>
      <c r="K4" s="131" t="s">
        <v>52</v>
      </c>
      <c r="L4" s="147" t="s">
        <v>56</v>
      </c>
      <c r="M4" s="148"/>
      <c r="N4" s="148"/>
      <c r="O4" s="148"/>
      <c r="P4" s="149"/>
      <c r="Q4" s="113" t="s">
        <v>35</v>
      </c>
      <c r="R4" s="115"/>
      <c r="S4" s="130" t="s">
        <v>52</v>
      </c>
      <c r="T4" s="137" t="s">
        <v>54</v>
      </c>
      <c r="U4" s="138"/>
      <c r="V4" s="138"/>
      <c r="W4" s="138"/>
      <c r="X4" s="139"/>
      <c r="Y4" s="113" t="s">
        <v>36</v>
      </c>
      <c r="Z4" s="115"/>
      <c r="AA4" s="130" t="s">
        <v>53</v>
      </c>
      <c r="AB4" s="116" t="s">
        <v>55</v>
      </c>
      <c r="AC4" s="117" t="s">
        <v>87</v>
      </c>
      <c r="AD4" s="118" t="s">
        <v>14</v>
      </c>
      <c r="AE4" s="119" t="s">
        <v>15</v>
      </c>
      <c r="AF4" s="153" t="s">
        <v>39</v>
      </c>
      <c r="AG4" s="154"/>
      <c r="AH4" s="155"/>
      <c r="AI4" s="36"/>
      <c r="AJ4" s="36" t="s">
        <v>1</v>
      </c>
    </row>
    <row r="5" spans="1:88" s="1" customFormat="1" ht="24.75" customHeight="1" thickBot="1" x14ac:dyDescent="0.3">
      <c r="A5" s="145">
        <v>1</v>
      </c>
      <c r="B5" s="146"/>
      <c r="C5" s="107">
        <v>2</v>
      </c>
      <c r="D5" s="140">
        <v>3</v>
      </c>
      <c r="E5" s="141"/>
      <c r="F5" s="141"/>
      <c r="G5" s="141"/>
      <c r="H5" s="142"/>
      <c r="I5" s="108">
        <v>4</v>
      </c>
      <c r="J5" s="109"/>
      <c r="K5" s="121">
        <v>4</v>
      </c>
      <c r="L5" s="140">
        <v>5</v>
      </c>
      <c r="M5" s="141"/>
      <c r="N5" s="141"/>
      <c r="O5" s="141"/>
      <c r="P5" s="142"/>
      <c r="Q5" s="108">
        <v>7</v>
      </c>
      <c r="R5" s="110"/>
      <c r="S5" s="121">
        <v>6</v>
      </c>
      <c r="T5" s="140">
        <v>7</v>
      </c>
      <c r="U5" s="141"/>
      <c r="V5" s="141"/>
      <c r="W5" s="141"/>
      <c r="X5" s="142"/>
      <c r="Y5" s="108">
        <v>10</v>
      </c>
      <c r="Z5" s="110"/>
      <c r="AA5" s="122">
        <v>8</v>
      </c>
      <c r="AB5" s="123">
        <v>9</v>
      </c>
      <c r="AC5" s="111">
        <v>10</v>
      </c>
      <c r="AD5" s="112">
        <v>14</v>
      </c>
      <c r="AE5" s="86">
        <v>15</v>
      </c>
      <c r="AF5" s="124" t="s">
        <v>49</v>
      </c>
      <c r="AG5" s="124" t="s">
        <v>48</v>
      </c>
      <c r="AH5" s="96" t="s">
        <v>46</v>
      </c>
      <c r="AI5" s="36"/>
    </row>
    <row r="6" spans="1:88" s="1" customFormat="1" ht="29.25" customHeight="1" thickBot="1" x14ac:dyDescent="0.3">
      <c r="A6" s="6">
        <v>16</v>
      </c>
      <c r="B6" s="55" t="s">
        <v>44</v>
      </c>
      <c r="C6" s="59">
        <f t="shared" ref="C6:C19" si="0">C7+256</f>
        <v>3964</v>
      </c>
      <c r="D6" s="49">
        <f t="shared" ref="D6:D17" si="1">D7+256</f>
        <v>8059</v>
      </c>
      <c r="E6" s="50" t="s">
        <v>12</v>
      </c>
      <c r="F6" s="50">
        <f t="shared" ref="F6:F17" si="2">F7+1</f>
        <v>256</v>
      </c>
      <c r="G6" s="50" t="s">
        <v>13</v>
      </c>
      <c r="H6" s="51">
        <f t="shared" ref="H6:H17" si="3">D6*F6</f>
        <v>2063104</v>
      </c>
      <c r="I6" s="60">
        <f>H6*16</f>
        <v>33009664</v>
      </c>
      <c r="J6" s="59">
        <f t="shared" ref="J6:J19" si="4">J7+256</f>
        <v>8060</v>
      </c>
      <c r="K6" s="59" t="str">
        <f t="shared" ref="K6:K19" si="5">CONCATENATE(J6,".",C6)</f>
        <v>8060.3964</v>
      </c>
      <c r="L6" s="49">
        <f t="shared" ref="L6:L19" si="6">L7+256</f>
        <v>12155</v>
      </c>
      <c r="M6" s="50" t="s">
        <v>12</v>
      </c>
      <c r="N6" s="50">
        <f t="shared" ref="N6:N19" si="7">N7+1</f>
        <v>256</v>
      </c>
      <c r="O6" s="50" t="s">
        <v>13</v>
      </c>
      <c r="P6" s="51">
        <f t="shared" ref="P6:P19" si="8">L6*N6</f>
        <v>3111680</v>
      </c>
      <c r="Q6" s="60">
        <f>P6*16</f>
        <v>49786880</v>
      </c>
      <c r="R6" s="65">
        <f t="shared" ref="R6:R20" si="9">4096+4096+C6</f>
        <v>12156</v>
      </c>
      <c r="S6" s="59" t="str">
        <f t="shared" ref="S6:S20" si="10">CONCATENATE(R6,".",C6)</f>
        <v>12156.3964</v>
      </c>
      <c r="T6" s="49">
        <v>16251</v>
      </c>
      <c r="U6" s="50" t="s">
        <v>12</v>
      </c>
      <c r="V6" s="50">
        <f t="shared" ref="V6:V19" si="11">V7+1</f>
        <v>256</v>
      </c>
      <c r="W6" s="50" t="s">
        <v>13</v>
      </c>
      <c r="X6" s="51">
        <f t="shared" ref="X6:X19" si="12">T6*V6</f>
        <v>4160256</v>
      </c>
      <c r="Y6" s="60">
        <f>X6*16</f>
        <v>66564096</v>
      </c>
      <c r="Z6" s="68">
        <f t="shared" ref="Z6:Z20" si="13">4096+4096+4096+C6</f>
        <v>16252</v>
      </c>
      <c r="AA6" s="59" t="str">
        <f t="shared" ref="AA6:AA20" si="14">CONCATENATE(Z6,".",C6)</f>
        <v>16252.3964</v>
      </c>
      <c r="AB6" s="26">
        <f t="shared" ref="AB6:AB17" si="15">16383+C6</f>
        <v>20347</v>
      </c>
      <c r="AC6" s="32">
        <f t="shared" ref="AC6:AC20" si="16">H6+P6+X6+AB6</f>
        <v>9355387</v>
      </c>
      <c r="AD6" s="70">
        <f t="shared" ref="AD6:AD20" si="17">AC6*16</f>
        <v>149686192</v>
      </c>
      <c r="AE6" s="88" t="s">
        <v>17</v>
      </c>
      <c r="AF6" s="76">
        <f t="shared" ref="AF6:AF19" si="18">AF7+256</f>
        <v>16252</v>
      </c>
      <c r="AG6" s="76">
        <f t="shared" ref="AG6:AG20" si="19">AF6+4095</f>
        <v>20347</v>
      </c>
      <c r="AH6" s="89" t="s">
        <v>62</v>
      </c>
      <c r="AI6" s="36"/>
    </row>
    <row r="7" spans="1:88" s="1" customFormat="1" ht="29.25" customHeight="1" thickBot="1" x14ac:dyDescent="0.3">
      <c r="A7" s="7">
        <v>15</v>
      </c>
      <c r="B7" s="42" t="s">
        <v>11</v>
      </c>
      <c r="C7" s="61">
        <f t="shared" si="0"/>
        <v>3708</v>
      </c>
      <c r="D7" s="47">
        <f t="shared" si="1"/>
        <v>7803</v>
      </c>
      <c r="E7" s="48" t="s">
        <v>12</v>
      </c>
      <c r="F7" s="48">
        <f t="shared" si="2"/>
        <v>255</v>
      </c>
      <c r="G7" s="48" t="s">
        <v>13</v>
      </c>
      <c r="H7" s="46">
        <f t="shared" si="3"/>
        <v>1989765</v>
      </c>
      <c r="I7" s="62">
        <f>H7*16</f>
        <v>31836240</v>
      </c>
      <c r="J7" s="61">
        <f t="shared" si="4"/>
        <v>7804</v>
      </c>
      <c r="K7" s="61" t="str">
        <f t="shared" si="5"/>
        <v>7804.3708</v>
      </c>
      <c r="L7" s="47">
        <f t="shared" si="6"/>
        <v>11899</v>
      </c>
      <c r="M7" s="48" t="s">
        <v>12</v>
      </c>
      <c r="N7" s="48">
        <f t="shared" si="7"/>
        <v>255</v>
      </c>
      <c r="O7" s="48" t="s">
        <v>13</v>
      </c>
      <c r="P7" s="46">
        <f t="shared" si="8"/>
        <v>3034245</v>
      </c>
      <c r="Q7" s="62">
        <f>P7*16</f>
        <v>48547920</v>
      </c>
      <c r="R7" s="65">
        <f t="shared" si="9"/>
        <v>11900</v>
      </c>
      <c r="S7" s="61" t="str">
        <f t="shared" si="10"/>
        <v>11900.3708</v>
      </c>
      <c r="T7" s="47">
        <f t="shared" ref="T7:T19" si="20">T8+256</f>
        <v>15995</v>
      </c>
      <c r="U7" s="48" t="s">
        <v>12</v>
      </c>
      <c r="V7" s="48">
        <f t="shared" si="11"/>
        <v>255</v>
      </c>
      <c r="W7" s="48" t="s">
        <v>13</v>
      </c>
      <c r="X7" s="46">
        <f t="shared" si="12"/>
        <v>4078725</v>
      </c>
      <c r="Y7" s="62">
        <f>X7*16</f>
        <v>65259600</v>
      </c>
      <c r="Z7" s="68">
        <f t="shared" si="13"/>
        <v>15996</v>
      </c>
      <c r="AA7" s="61" t="str">
        <f t="shared" si="14"/>
        <v>15996.3708</v>
      </c>
      <c r="AB7" s="27">
        <f t="shared" si="15"/>
        <v>20091</v>
      </c>
      <c r="AC7" s="29">
        <f t="shared" si="16"/>
        <v>9122826</v>
      </c>
      <c r="AD7" s="71">
        <f t="shared" si="17"/>
        <v>145965216</v>
      </c>
      <c r="AE7" s="75" t="s">
        <v>18</v>
      </c>
      <c r="AF7" s="77">
        <f t="shared" si="18"/>
        <v>15996</v>
      </c>
      <c r="AG7" s="77">
        <f t="shared" si="19"/>
        <v>20091</v>
      </c>
      <c r="AH7" s="92" t="s">
        <v>61</v>
      </c>
      <c r="AI7" s="36"/>
      <c r="AJ7" s="36"/>
    </row>
    <row r="8" spans="1:88" s="1" customFormat="1" ht="29.25" customHeight="1" thickBot="1" x14ac:dyDescent="0.3">
      <c r="A8" s="8">
        <v>14</v>
      </c>
      <c r="B8" s="41" t="s">
        <v>10</v>
      </c>
      <c r="C8" s="61">
        <f t="shared" si="0"/>
        <v>3452</v>
      </c>
      <c r="D8" s="47">
        <f t="shared" si="1"/>
        <v>7547</v>
      </c>
      <c r="E8" s="48" t="s">
        <v>12</v>
      </c>
      <c r="F8" s="48">
        <f t="shared" si="2"/>
        <v>254</v>
      </c>
      <c r="G8" s="48" t="s">
        <v>13</v>
      </c>
      <c r="H8" s="46">
        <f t="shared" si="3"/>
        <v>1916938</v>
      </c>
      <c r="I8" s="62">
        <f t="shared" ref="I8:I21" si="21">H8*16</f>
        <v>30671008</v>
      </c>
      <c r="J8" s="61">
        <f t="shared" si="4"/>
        <v>7548</v>
      </c>
      <c r="K8" s="61" t="str">
        <f t="shared" si="5"/>
        <v>7548.3452</v>
      </c>
      <c r="L8" s="47">
        <f t="shared" si="6"/>
        <v>11643</v>
      </c>
      <c r="M8" s="48" t="s">
        <v>12</v>
      </c>
      <c r="N8" s="48">
        <f t="shared" si="7"/>
        <v>254</v>
      </c>
      <c r="O8" s="48" t="s">
        <v>13</v>
      </c>
      <c r="P8" s="46">
        <f t="shared" si="8"/>
        <v>2957322</v>
      </c>
      <c r="Q8" s="62">
        <f t="shared" ref="Q8:Q21" si="22">P8*16</f>
        <v>47317152</v>
      </c>
      <c r="R8" s="65">
        <f t="shared" si="9"/>
        <v>11644</v>
      </c>
      <c r="S8" s="61" t="str">
        <f t="shared" si="10"/>
        <v>11644.3452</v>
      </c>
      <c r="T8" s="47">
        <f t="shared" si="20"/>
        <v>15739</v>
      </c>
      <c r="U8" s="48" t="s">
        <v>12</v>
      </c>
      <c r="V8" s="48">
        <f t="shared" si="11"/>
        <v>254</v>
      </c>
      <c r="W8" s="48" t="s">
        <v>13</v>
      </c>
      <c r="X8" s="46">
        <f t="shared" si="12"/>
        <v>3997706</v>
      </c>
      <c r="Y8" s="62">
        <f t="shared" ref="Y8:Y21" si="23">X8*16</f>
        <v>63963296</v>
      </c>
      <c r="Z8" s="68">
        <f t="shared" si="13"/>
        <v>15740</v>
      </c>
      <c r="AA8" s="61" t="str">
        <f t="shared" si="14"/>
        <v>15740.3452</v>
      </c>
      <c r="AB8" s="27">
        <f t="shared" si="15"/>
        <v>19835</v>
      </c>
      <c r="AC8" s="29">
        <f t="shared" si="16"/>
        <v>8891801</v>
      </c>
      <c r="AD8" s="71">
        <f t="shared" si="17"/>
        <v>142268816</v>
      </c>
      <c r="AE8" s="91" t="s">
        <v>19</v>
      </c>
      <c r="AF8" s="77">
        <f t="shared" si="18"/>
        <v>15740</v>
      </c>
      <c r="AG8" s="77">
        <f t="shared" si="19"/>
        <v>19835</v>
      </c>
      <c r="AH8" s="92" t="s">
        <v>63</v>
      </c>
      <c r="AI8" s="36"/>
      <c r="AJ8" s="36"/>
    </row>
    <row r="9" spans="1:88" s="1" customFormat="1" ht="29.25" customHeight="1" thickBot="1" x14ac:dyDescent="0.3">
      <c r="A9" s="9">
        <v>13</v>
      </c>
      <c r="B9" s="43" t="s">
        <v>9</v>
      </c>
      <c r="C9" s="63">
        <f t="shared" si="0"/>
        <v>3196</v>
      </c>
      <c r="D9" s="52">
        <f t="shared" si="1"/>
        <v>7291</v>
      </c>
      <c r="E9" s="44" t="s">
        <v>12</v>
      </c>
      <c r="F9" s="44">
        <f t="shared" si="2"/>
        <v>253</v>
      </c>
      <c r="G9" s="44" t="s">
        <v>13</v>
      </c>
      <c r="H9" s="53">
        <f t="shared" si="3"/>
        <v>1844623</v>
      </c>
      <c r="I9" s="64">
        <f t="shared" si="21"/>
        <v>29513968</v>
      </c>
      <c r="J9" s="63">
        <f t="shared" si="4"/>
        <v>7292</v>
      </c>
      <c r="K9" s="63" t="str">
        <f t="shared" si="5"/>
        <v>7292.3196</v>
      </c>
      <c r="L9" s="52">
        <f t="shared" si="6"/>
        <v>11387</v>
      </c>
      <c r="M9" s="44" t="s">
        <v>12</v>
      </c>
      <c r="N9" s="44">
        <f t="shared" si="7"/>
        <v>253</v>
      </c>
      <c r="O9" s="44" t="s">
        <v>13</v>
      </c>
      <c r="P9" s="53">
        <f t="shared" si="8"/>
        <v>2880911</v>
      </c>
      <c r="Q9" s="64">
        <f t="shared" si="22"/>
        <v>46094576</v>
      </c>
      <c r="R9" s="65">
        <f t="shared" si="9"/>
        <v>11388</v>
      </c>
      <c r="S9" s="63" t="str">
        <f t="shared" si="10"/>
        <v>11388.3196</v>
      </c>
      <c r="T9" s="52">
        <f t="shared" si="20"/>
        <v>15483</v>
      </c>
      <c r="U9" s="44" t="s">
        <v>12</v>
      </c>
      <c r="V9" s="44">
        <f t="shared" si="11"/>
        <v>253</v>
      </c>
      <c r="W9" s="44" t="s">
        <v>13</v>
      </c>
      <c r="X9" s="53">
        <f t="shared" si="12"/>
        <v>3917199</v>
      </c>
      <c r="Y9" s="64">
        <f t="shared" si="23"/>
        <v>62675184</v>
      </c>
      <c r="Z9" s="68">
        <f t="shared" si="13"/>
        <v>15484</v>
      </c>
      <c r="AA9" s="63" t="str">
        <f t="shared" si="14"/>
        <v>15484.3196</v>
      </c>
      <c r="AB9" s="28">
        <f t="shared" si="15"/>
        <v>19579</v>
      </c>
      <c r="AC9" s="33">
        <f t="shared" si="16"/>
        <v>8662312</v>
      </c>
      <c r="AD9" s="68">
        <f t="shared" si="17"/>
        <v>138596992</v>
      </c>
      <c r="AE9" s="93" t="s">
        <v>20</v>
      </c>
      <c r="AF9" s="78">
        <f t="shared" si="18"/>
        <v>15484</v>
      </c>
      <c r="AG9" s="78">
        <f t="shared" si="19"/>
        <v>19579</v>
      </c>
      <c r="AH9" s="94" t="s">
        <v>64</v>
      </c>
      <c r="AI9" s="36"/>
      <c r="AJ9" s="36"/>
    </row>
    <row r="10" spans="1:88" s="1" customFormat="1" ht="29.25" customHeight="1" thickBot="1" x14ac:dyDescent="0.3">
      <c r="A10" s="8">
        <v>12</v>
      </c>
      <c r="B10" s="56" t="s">
        <v>2</v>
      </c>
      <c r="C10" s="59">
        <f t="shared" si="0"/>
        <v>2940</v>
      </c>
      <c r="D10" s="49">
        <f t="shared" si="1"/>
        <v>7035</v>
      </c>
      <c r="E10" s="50" t="s">
        <v>12</v>
      </c>
      <c r="F10" s="50">
        <f t="shared" si="2"/>
        <v>252</v>
      </c>
      <c r="G10" s="50" t="s">
        <v>13</v>
      </c>
      <c r="H10" s="51">
        <f t="shared" si="3"/>
        <v>1772820</v>
      </c>
      <c r="I10" s="60">
        <f t="shared" si="21"/>
        <v>28365120</v>
      </c>
      <c r="J10" s="59">
        <f t="shared" si="4"/>
        <v>7036</v>
      </c>
      <c r="K10" s="59" t="str">
        <f t="shared" si="5"/>
        <v>7036.2940</v>
      </c>
      <c r="L10" s="49">
        <f t="shared" si="6"/>
        <v>11131</v>
      </c>
      <c r="M10" s="50" t="s">
        <v>12</v>
      </c>
      <c r="N10" s="50">
        <f t="shared" si="7"/>
        <v>252</v>
      </c>
      <c r="O10" s="50" t="s">
        <v>13</v>
      </c>
      <c r="P10" s="51">
        <f t="shared" si="8"/>
        <v>2805012</v>
      </c>
      <c r="Q10" s="60">
        <f t="shared" si="22"/>
        <v>44880192</v>
      </c>
      <c r="R10" s="65">
        <f t="shared" si="9"/>
        <v>11132</v>
      </c>
      <c r="S10" s="59" t="str">
        <f t="shared" si="10"/>
        <v>11132.2940</v>
      </c>
      <c r="T10" s="49">
        <f t="shared" si="20"/>
        <v>15227</v>
      </c>
      <c r="U10" s="50" t="s">
        <v>12</v>
      </c>
      <c r="V10" s="50">
        <f t="shared" si="11"/>
        <v>252</v>
      </c>
      <c r="W10" s="50" t="s">
        <v>13</v>
      </c>
      <c r="X10" s="51">
        <f t="shared" si="12"/>
        <v>3837204</v>
      </c>
      <c r="Y10" s="60">
        <f t="shared" si="23"/>
        <v>61395264</v>
      </c>
      <c r="Z10" s="68">
        <f t="shared" si="13"/>
        <v>15228</v>
      </c>
      <c r="AA10" s="59" t="str">
        <f t="shared" si="14"/>
        <v>15228.2940</v>
      </c>
      <c r="AB10" s="24">
        <f t="shared" si="15"/>
        <v>19323</v>
      </c>
      <c r="AC10" s="30">
        <f t="shared" si="16"/>
        <v>8434359</v>
      </c>
      <c r="AD10" s="72">
        <f t="shared" si="17"/>
        <v>134949744</v>
      </c>
      <c r="AE10" s="40" t="s">
        <v>21</v>
      </c>
      <c r="AF10" s="79">
        <f t="shared" si="18"/>
        <v>15228</v>
      </c>
      <c r="AG10" s="79">
        <f t="shared" si="19"/>
        <v>19323</v>
      </c>
      <c r="AH10" s="87" t="s">
        <v>65</v>
      </c>
      <c r="AI10" s="36"/>
      <c r="AJ10" s="36"/>
    </row>
    <row r="11" spans="1:88" s="1" customFormat="1" ht="29.25" customHeight="1" thickBot="1" x14ac:dyDescent="0.3">
      <c r="A11" s="7">
        <v>11</v>
      </c>
      <c r="B11" s="42" t="s">
        <v>8</v>
      </c>
      <c r="C11" s="61">
        <f t="shared" si="0"/>
        <v>2684</v>
      </c>
      <c r="D11" s="47">
        <f t="shared" si="1"/>
        <v>6779</v>
      </c>
      <c r="E11" s="48" t="s">
        <v>12</v>
      </c>
      <c r="F11" s="48">
        <f t="shared" si="2"/>
        <v>251</v>
      </c>
      <c r="G11" s="48" t="s">
        <v>13</v>
      </c>
      <c r="H11" s="46">
        <f t="shared" si="3"/>
        <v>1701529</v>
      </c>
      <c r="I11" s="62">
        <f t="shared" si="21"/>
        <v>27224464</v>
      </c>
      <c r="J11" s="61">
        <f t="shared" si="4"/>
        <v>6780</v>
      </c>
      <c r="K11" s="61" t="str">
        <f t="shared" si="5"/>
        <v>6780.2684</v>
      </c>
      <c r="L11" s="47">
        <f t="shared" si="6"/>
        <v>10875</v>
      </c>
      <c r="M11" s="48" t="s">
        <v>12</v>
      </c>
      <c r="N11" s="48">
        <f t="shared" si="7"/>
        <v>251</v>
      </c>
      <c r="O11" s="48" t="s">
        <v>13</v>
      </c>
      <c r="P11" s="46">
        <f t="shared" si="8"/>
        <v>2729625</v>
      </c>
      <c r="Q11" s="62">
        <f t="shared" si="22"/>
        <v>43674000</v>
      </c>
      <c r="R11" s="65">
        <f t="shared" si="9"/>
        <v>10876</v>
      </c>
      <c r="S11" s="61" t="str">
        <f t="shared" si="10"/>
        <v>10876.2684</v>
      </c>
      <c r="T11" s="47">
        <f t="shared" si="20"/>
        <v>14971</v>
      </c>
      <c r="U11" s="48" t="s">
        <v>12</v>
      </c>
      <c r="V11" s="48">
        <f t="shared" si="11"/>
        <v>251</v>
      </c>
      <c r="W11" s="48" t="s">
        <v>13</v>
      </c>
      <c r="X11" s="46">
        <f t="shared" si="12"/>
        <v>3757721</v>
      </c>
      <c r="Y11" s="62">
        <f t="shared" si="23"/>
        <v>60123536</v>
      </c>
      <c r="Z11" s="68">
        <f t="shared" si="13"/>
        <v>14972</v>
      </c>
      <c r="AA11" s="61" t="str">
        <f t="shared" si="14"/>
        <v>14972.2684</v>
      </c>
      <c r="AB11" s="29">
        <f t="shared" si="15"/>
        <v>19067</v>
      </c>
      <c r="AC11" s="29">
        <f t="shared" si="16"/>
        <v>8207942</v>
      </c>
      <c r="AD11" s="71">
        <f t="shared" si="17"/>
        <v>131327072</v>
      </c>
      <c r="AE11" s="75" t="s">
        <v>22</v>
      </c>
      <c r="AF11" s="80">
        <f t="shared" si="18"/>
        <v>14972</v>
      </c>
      <c r="AG11" s="80">
        <f t="shared" si="19"/>
        <v>19067</v>
      </c>
      <c r="AH11" s="90" t="s">
        <v>66</v>
      </c>
      <c r="AI11" s="36"/>
    </row>
    <row r="12" spans="1:88" s="1" customFormat="1" ht="29.25" customHeight="1" thickBot="1" x14ac:dyDescent="0.3">
      <c r="A12" s="8">
        <v>10</v>
      </c>
      <c r="B12" s="41" t="s">
        <v>7</v>
      </c>
      <c r="C12" s="61">
        <f t="shared" si="0"/>
        <v>2428</v>
      </c>
      <c r="D12" s="47">
        <f t="shared" si="1"/>
        <v>6523</v>
      </c>
      <c r="E12" s="48" t="s">
        <v>12</v>
      </c>
      <c r="F12" s="48">
        <f t="shared" si="2"/>
        <v>250</v>
      </c>
      <c r="G12" s="48" t="s">
        <v>13</v>
      </c>
      <c r="H12" s="46">
        <f t="shared" si="3"/>
        <v>1630750</v>
      </c>
      <c r="I12" s="62">
        <f t="shared" si="21"/>
        <v>26092000</v>
      </c>
      <c r="J12" s="61">
        <f t="shared" si="4"/>
        <v>6524</v>
      </c>
      <c r="K12" s="61" t="str">
        <f t="shared" si="5"/>
        <v>6524.2428</v>
      </c>
      <c r="L12" s="47">
        <f t="shared" si="6"/>
        <v>10619</v>
      </c>
      <c r="M12" s="48" t="s">
        <v>12</v>
      </c>
      <c r="N12" s="48">
        <f t="shared" si="7"/>
        <v>250</v>
      </c>
      <c r="O12" s="48" t="s">
        <v>13</v>
      </c>
      <c r="P12" s="46">
        <f t="shared" si="8"/>
        <v>2654750</v>
      </c>
      <c r="Q12" s="62">
        <f t="shared" si="22"/>
        <v>42476000</v>
      </c>
      <c r="R12" s="65">
        <f t="shared" si="9"/>
        <v>10620</v>
      </c>
      <c r="S12" s="61" t="str">
        <f t="shared" si="10"/>
        <v>10620.2428</v>
      </c>
      <c r="T12" s="47">
        <f t="shared" si="20"/>
        <v>14715</v>
      </c>
      <c r="U12" s="48" t="s">
        <v>12</v>
      </c>
      <c r="V12" s="48">
        <f t="shared" si="11"/>
        <v>250</v>
      </c>
      <c r="W12" s="48" t="s">
        <v>13</v>
      </c>
      <c r="X12" s="46">
        <f t="shared" si="12"/>
        <v>3678750</v>
      </c>
      <c r="Y12" s="62">
        <f t="shared" si="23"/>
        <v>58860000</v>
      </c>
      <c r="Z12" s="68">
        <f t="shared" si="13"/>
        <v>14716</v>
      </c>
      <c r="AA12" s="61" t="str">
        <f t="shared" si="14"/>
        <v>14716.2428</v>
      </c>
      <c r="AB12" s="30">
        <f t="shared" si="15"/>
        <v>18811</v>
      </c>
      <c r="AC12" s="30">
        <f t="shared" si="16"/>
        <v>7983061</v>
      </c>
      <c r="AD12" s="71">
        <f t="shared" si="17"/>
        <v>127728976</v>
      </c>
      <c r="AE12" s="75" t="s">
        <v>23</v>
      </c>
      <c r="AF12" s="81">
        <f t="shared" si="18"/>
        <v>14716</v>
      </c>
      <c r="AG12" s="81">
        <f t="shared" si="19"/>
        <v>18811</v>
      </c>
      <c r="AH12" s="90" t="s">
        <v>67</v>
      </c>
      <c r="AI12" s="36"/>
    </row>
    <row r="13" spans="1:88" s="1" customFormat="1" ht="29.25" customHeight="1" thickBot="1" x14ac:dyDescent="0.3">
      <c r="A13" s="25">
        <v>9</v>
      </c>
      <c r="B13" s="57" t="s">
        <v>6</v>
      </c>
      <c r="C13" s="63">
        <f t="shared" si="0"/>
        <v>2172</v>
      </c>
      <c r="D13" s="52">
        <f t="shared" si="1"/>
        <v>6267</v>
      </c>
      <c r="E13" s="44" t="s">
        <v>12</v>
      </c>
      <c r="F13" s="44">
        <f t="shared" si="2"/>
        <v>249</v>
      </c>
      <c r="G13" s="44" t="s">
        <v>13</v>
      </c>
      <c r="H13" s="53">
        <f t="shared" si="3"/>
        <v>1560483</v>
      </c>
      <c r="I13" s="64">
        <f t="shared" si="21"/>
        <v>24967728</v>
      </c>
      <c r="J13" s="63">
        <f t="shared" si="4"/>
        <v>6268</v>
      </c>
      <c r="K13" s="63" t="str">
        <f t="shared" si="5"/>
        <v>6268.2172</v>
      </c>
      <c r="L13" s="52">
        <f t="shared" si="6"/>
        <v>10363</v>
      </c>
      <c r="M13" s="44" t="s">
        <v>12</v>
      </c>
      <c r="N13" s="44">
        <f t="shared" si="7"/>
        <v>249</v>
      </c>
      <c r="O13" s="44" t="s">
        <v>13</v>
      </c>
      <c r="P13" s="53">
        <f t="shared" si="8"/>
        <v>2580387</v>
      </c>
      <c r="Q13" s="64">
        <f t="shared" si="22"/>
        <v>41286192</v>
      </c>
      <c r="R13" s="65">
        <f t="shared" si="9"/>
        <v>10364</v>
      </c>
      <c r="S13" s="63" t="str">
        <f t="shared" si="10"/>
        <v>10364.2172</v>
      </c>
      <c r="T13" s="52">
        <f t="shared" si="20"/>
        <v>14459</v>
      </c>
      <c r="U13" s="44" t="s">
        <v>12</v>
      </c>
      <c r="V13" s="44">
        <f t="shared" si="11"/>
        <v>249</v>
      </c>
      <c r="W13" s="44" t="s">
        <v>13</v>
      </c>
      <c r="X13" s="53">
        <f t="shared" si="12"/>
        <v>3600291</v>
      </c>
      <c r="Y13" s="64">
        <f t="shared" si="23"/>
        <v>57604656</v>
      </c>
      <c r="Z13" s="68">
        <f t="shared" si="13"/>
        <v>14460</v>
      </c>
      <c r="AA13" s="63" t="str">
        <f t="shared" si="14"/>
        <v>14460.2172</v>
      </c>
      <c r="AB13" s="30">
        <f t="shared" si="15"/>
        <v>18555</v>
      </c>
      <c r="AC13" s="31">
        <f t="shared" si="16"/>
        <v>7759716</v>
      </c>
      <c r="AD13" s="68">
        <f t="shared" si="17"/>
        <v>124155456</v>
      </c>
      <c r="AE13" s="95" t="s">
        <v>24</v>
      </c>
      <c r="AF13" s="82">
        <f t="shared" si="18"/>
        <v>14460</v>
      </c>
      <c r="AG13" s="82">
        <f t="shared" si="19"/>
        <v>18555</v>
      </c>
      <c r="AH13" s="96" t="s">
        <v>68</v>
      </c>
      <c r="AI13" s="36"/>
    </row>
    <row r="14" spans="1:88" s="1" customFormat="1" ht="29.25" customHeight="1" thickBot="1" x14ac:dyDescent="0.3">
      <c r="A14" s="6">
        <v>8</v>
      </c>
      <c r="B14" s="58" t="s">
        <v>5</v>
      </c>
      <c r="C14" s="59">
        <f t="shared" si="0"/>
        <v>1916</v>
      </c>
      <c r="D14" s="49">
        <f t="shared" si="1"/>
        <v>6011</v>
      </c>
      <c r="E14" s="50" t="s">
        <v>12</v>
      </c>
      <c r="F14" s="50">
        <f t="shared" si="2"/>
        <v>248</v>
      </c>
      <c r="G14" s="50" t="s">
        <v>13</v>
      </c>
      <c r="H14" s="51">
        <f t="shared" si="3"/>
        <v>1490728</v>
      </c>
      <c r="I14" s="60">
        <f t="shared" si="21"/>
        <v>23851648</v>
      </c>
      <c r="J14" s="59">
        <f t="shared" si="4"/>
        <v>6012</v>
      </c>
      <c r="K14" s="59" t="str">
        <f t="shared" si="5"/>
        <v>6012.1916</v>
      </c>
      <c r="L14" s="49">
        <f t="shared" si="6"/>
        <v>10107</v>
      </c>
      <c r="M14" s="50" t="s">
        <v>12</v>
      </c>
      <c r="N14" s="50">
        <f t="shared" si="7"/>
        <v>248</v>
      </c>
      <c r="O14" s="50" t="s">
        <v>13</v>
      </c>
      <c r="P14" s="51">
        <f t="shared" si="8"/>
        <v>2506536</v>
      </c>
      <c r="Q14" s="60">
        <f t="shared" si="22"/>
        <v>40104576</v>
      </c>
      <c r="R14" s="65">
        <f t="shared" si="9"/>
        <v>10108</v>
      </c>
      <c r="S14" s="59" t="str">
        <f t="shared" si="10"/>
        <v>10108.1916</v>
      </c>
      <c r="T14" s="49">
        <f t="shared" si="20"/>
        <v>14203</v>
      </c>
      <c r="U14" s="50" t="s">
        <v>12</v>
      </c>
      <c r="V14" s="50">
        <f t="shared" si="11"/>
        <v>248</v>
      </c>
      <c r="W14" s="50" t="s">
        <v>13</v>
      </c>
      <c r="X14" s="51">
        <f t="shared" si="12"/>
        <v>3522344</v>
      </c>
      <c r="Y14" s="60">
        <f t="shared" si="23"/>
        <v>56357504</v>
      </c>
      <c r="Z14" s="68">
        <f t="shared" si="13"/>
        <v>14204</v>
      </c>
      <c r="AA14" s="59" t="str">
        <f t="shared" si="14"/>
        <v>14204.1916</v>
      </c>
      <c r="AB14" s="32">
        <f t="shared" si="15"/>
        <v>18299</v>
      </c>
      <c r="AC14" s="32">
        <f t="shared" si="16"/>
        <v>7537907</v>
      </c>
      <c r="AD14" s="72">
        <f t="shared" si="17"/>
        <v>120606512</v>
      </c>
      <c r="AE14" s="97" t="s">
        <v>25</v>
      </c>
      <c r="AF14" s="83">
        <f t="shared" si="18"/>
        <v>14204</v>
      </c>
      <c r="AG14" s="83">
        <f t="shared" si="19"/>
        <v>18299</v>
      </c>
      <c r="AH14" s="98" t="s">
        <v>69</v>
      </c>
      <c r="AI14" s="36"/>
      <c r="BQ14" s="36"/>
    </row>
    <row r="15" spans="1:88" s="1" customFormat="1" ht="29.25" customHeight="1" thickBot="1" x14ac:dyDescent="0.3">
      <c r="A15" s="7">
        <v>7</v>
      </c>
      <c r="B15" s="42" t="s">
        <v>50</v>
      </c>
      <c r="C15" s="61">
        <f t="shared" si="0"/>
        <v>1660</v>
      </c>
      <c r="D15" s="47">
        <f t="shared" si="1"/>
        <v>5755</v>
      </c>
      <c r="E15" s="48" t="s">
        <v>12</v>
      </c>
      <c r="F15" s="48">
        <f t="shared" si="2"/>
        <v>247</v>
      </c>
      <c r="G15" s="48" t="s">
        <v>13</v>
      </c>
      <c r="H15" s="46">
        <f t="shared" si="3"/>
        <v>1421485</v>
      </c>
      <c r="I15" s="62">
        <f t="shared" si="21"/>
        <v>22743760</v>
      </c>
      <c r="J15" s="61">
        <f t="shared" si="4"/>
        <v>5756</v>
      </c>
      <c r="K15" s="61" t="str">
        <f t="shared" si="5"/>
        <v>5756.1660</v>
      </c>
      <c r="L15" s="47">
        <f t="shared" si="6"/>
        <v>9851</v>
      </c>
      <c r="M15" s="48" t="s">
        <v>12</v>
      </c>
      <c r="N15" s="48">
        <f t="shared" si="7"/>
        <v>247</v>
      </c>
      <c r="O15" s="48" t="s">
        <v>13</v>
      </c>
      <c r="P15" s="46">
        <f t="shared" si="8"/>
        <v>2433197</v>
      </c>
      <c r="Q15" s="62">
        <f t="shared" si="22"/>
        <v>38931152</v>
      </c>
      <c r="R15" s="65">
        <f t="shared" si="9"/>
        <v>9852</v>
      </c>
      <c r="S15" s="61" t="str">
        <f t="shared" si="10"/>
        <v>9852.1660</v>
      </c>
      <c r="T15" s="47">
        <f t="shared" si="20"/>
        <v>13947</v>
      </c>
      <c r="U15" s="48" t="s">
        <v>12</v>
      </c>
      <c r="V15" s="48">
        <f t="shared" si="11"/>
        <v>247</v>
      </c>
      <c r="W15" s="48" t="s">
        <v>13</v>
      </c>
      <c r="X15" s="46">
        <f t="shared" si="12"/>
        <v>3444909</v>
      </c>
      <c r="Y15" s="62">
        <f t="shared" si="23"/>
        <v>55118544</v>
      </c>
      <c r="Z15" s="68">
        <f t="shared" si="13"/>
        <v>13948</v>
      </c>
      <c r="AA15" s="61" t="str">
        <f t="shared" si="14"/>
        <v>13948.1660</v>
      </c>
      <c r="AB15" s="29">
        <f t="shared" si="15"/>
        <v>18043</v>
      </c>
      <c r="AC15" s="29">
        <f t="shared" si="16"/>
        <v>7317634</v>
      </c>
      <c r="AD15" s="71">
        <f t="shared" si="17"/>
        <v>117082144</v>
      </c>
      <c r="AE15" s="75" t="s">
        <v>26</v>
      </c>
      <c r="AF15" s="80">
        <f t="shared" si="18"/>
        <v>13948</v>
      </c>
      <c r="AG15" s="80">
        <f t="shared" si="19"/>
        <v>18043</v>
      </c>
      <c r="AH15" s="90" t="s">
        <v>70</v>
      </c>
      <c r="AI15" s="36"/>
    </row>
    <row r="16" spans="1:88" s="1" customFormat="1" ht="29.25" customHeight="1" thickBot="1" x14ac:dyDescent="0.3">
      <c r="A16" s="8">
        <v>6</v>
      </c>
      <c r="B16" s="41" t="s">
        <v>4</v>
      </c>
      <c r="C16" s="61">
        <f t="shared" si="0"/>
        <v>1404</v>
      </c>
      <c r="D16" s="47">
        <f t="shared" si="1"/>
        <v>5499</v>
      </c>
      <c r="E16" s="48" t="s">
        <v>12</v>
      </c>
      <c r="F16" s="48">
        <f t="shared" si="2"/>
        <v>246</v>
      </c>
      <c r="G16" s="48" t="s">
        <v>13</v>
      </c>
      <c r="H16" s="46">
        <f t="shared" si="3"/>
        <v>1352754</v>
      </c>
      <c r="I16" s="62">
        <f t="shared" si="21"/>
        <v>21644064</v>
      </c>
      <c r="J16" s="61">
        <f t="shared" si="4"/>
        <v>5500</v>
      </c>
      <c r="K16" s="61" t="str">
        <f t="shared" si="5"/>
        <v>5500.1404</v>
      </c>
      <c r="L16" s="47">
        <f t="shared" si="6"/>
        <v>9595</v>
      </c>
      <c r="M16" s="48" t="s">
        <v>12</v>
      </c>
      <c r="N16" s="48">
        <f t="shared" si="7"/>
        <v>246</v>
      </c>
      <c r="O16" s="48" t="s">
        <v>13</v>
      </c>
      <c r="P16" s="46">
        <f t="shared" si="8"/>
        <v>2360370</v>
      </c>
      <c r="Q16" s="62">
        <f t="shared" si="22"/>
        <v>37765920</v>
      </c>
      <c r="R16" s="65">
        <f t="shared" si="9"/>
        <v>9596</v>
      </c>
      <c r="S16" s="61" t="str">
        <f t="shared" si="10"/>
        <v>9596.1404</v>
      </c>
      <c r="T16" s="47">
        <f t="shared" si="20"/>
        <v>13691</v>
      </c>
      <c r="U16" s="48" t="s">
        <v>12</v>
      </c>
      <c r="V16" s="48">
        <f t="shared" si="11"/>
        <v>246</v>
      </c>
      <c r="W16" s="48" t="s">
        <v>13</v>
      </c>
      <c r="X16" s="46">
        <f t="shared" si="12"/>
        <v>3367986</v>
      </c>
      <c r="Y16" s="62">
        <f t="shared" si="23"/>
        <v>53887776</v>
      </c>
      <c r="Z16" s="68">
        <f t="shared" si="13"/>
        <v>13692</v>
      </c>
      <c r="AA16" s="61" t="str">
        <f t="shared" si="14"/>
        <v>13692.1404</v>
      </c>
      <c r="AB16" s="27">
        <f t="shared" si="15"/>
        <v>17787</v>
      </c>
      <c r="AC16" s="29">
        <f t="shared" si="16"/>
        <v>7098897</v>
      </c>
      <c r="AD16" s="71">
        <f t="shared" si="17"/>
        <v>113582352</v>
      </c>
      <c r="AE16" s="75" t="s">
        <v>27</v>
      </c>
      <c r="AF16" s="77">
        <f t="shared" si="18"/>
        <v>13692</v>
      </c>
      <c r="AG16" s="77">
        <f t="shared" si="19"/>
        <v>17787</v>
      </c>
      <c r="AH16" s="90" t="s">
        <v>71</v>
      </c>
      <c r="AI16" s="36"/>
      <c r="AK16" s="1" t="s">
        <v>0</v>
      </c>
    </row>
    <row r="17" spans="1:40" s="1" customFormat="1" ht="29.25" customHeight="1" thickBot="1" x14ac:dyDescent="0.3">
      <c r="A17" s="9">
        <v>5</v>
      </c>
      <c r="B17" s="43" t="s">
        <v>3</v>
      </c>
      <c r="C17" s="63">
        <f t="shared" si="0"/>
        <v>1148</v>
      </c>
      <c r="D17" s="52">
        <f t="shared" si="1"/>
        <v>5243</v>
      </c>
      <c r="E17" s="44" t="s">
        <v>12</v>
      </c>
      <c r="F17" s="44">
        <f t="shared" si="2"/>
        <v>245</v>
      </c>
      <c r="G17" s="44" t="s">
        <v>13</v>
      </c>
      <c r="H17" s="53">
        <f t="shared" si="3"/>
        <v>1284535</v>
      </c>
      <c r="I17" s="64">
        <f t="shared" si="21"/>
        <v>20552560</v>
      </c>
      <c r="J17" s="63">
        <f t="shared" si="4"/>
        <v>5244</v>
      </c>
      <c r="K17" s="63" t="str">
        <f t="shared" si="5"/>
        <v>5244.1148</v>
      </c>
      <c r="L17" s="52">
        <f t="shared" si="6"/>
        <v>9339</v>
      </c>
      <c r="M17" s="44" t="s">
        <v>12</v>
      </c>
      <c r="N17" s="44">
        <f t="shared" si="7"/>
        <v>245</v>
      </c>
      <c r="O17" s="44" t="s">
        <v>13</v>
      </c>
      <c r="P17" s="53">
        <f t="shared" si="8"/>
        <v>2288055</v>
      </c>
      <c r="Q17" s="64">
        <f t="shared" si="22"/>
        <v>36608880</v>
      </c>
      <c r="R17" s="65">
        <f t="shared" si="9"/>
        <v>9340</v>
      </c>
      <c r="S17" s="63" t="str">
        <f t="shared" si="10"/>
        <v>9340.1148</v>
      </c>
      <c r="T17" s="52">
        <f t="shared" si="20"/>
        <v>13435</v>
      </c>
      <c r="U17" s="44" t="s">
        <v>12</v>
      </c>
      <c r="V17" s="44">
        <f t="shared" si="11"/>
        <v>245</v>
      </c>
      <c r="W17" s="44" t="s">
        <v>13</v>
      </c>
      <c r="X17" s="53">
        <f t="shared" si="12"/>
        <v>3291575</v>
      </c>
      <c r="Y17" s="64">
        <f t="shared" si="23"/>
        <v>52665200</v>
      </c>
      <c r="Z17" s="68">
        <f t="shared" si="13"/>
        <v>13436</v>
      </c>
      <c r="AA17" s="63" t="str">
        <f t="shared" si="14"/>
        <v>13436.1148</v>
      </c>
      <c r="AB17" s="33">
        <f t="shared" si="15"/>
        <v>17531</v>
      </c>
      <c r="AC17" s="33">
        <f t="shared" si="16"/>
        <v>6881696</v>
      </c>
      <c r="AD17" s="68">
        <f t="shared" si="17"/>
        <v>110107136</v>
      </c>
      <c r="AE17" s="93" t="s">
        <v>28</v>
      </c>
      <c r="AF17" s="84">
        <f t="shared" si="18"/>
        <v>13436</v>
      </c>
      <c r="AG17" s="84">
        <f t="shared" si="19"/>
        <v>17531</v>
      </c>
      <c r="AH17" s="94" t="s">
        <v>72</v>
      </c>
      <c r="AI17" s="36"/>
      <c r="AJ17" s="36"/>
      <c r="AM17" s="1" t="s">
        <v>0</v>
      </c>
      <c r="AN17" s="1" t="s">
        <v>0</v>
      </c>
    </row>
    <row r="18" spans="1:40" s="1" customFormat="1" ht="29.25" customHeight="1" thickBot="1" x14ac:dyDescent="0.3">
      <c r="A18" s="8">
        <v>4</v>
      </c>
      <c r="B18" s="41" t="s">
        <v>43</v>
      </c>
      <c r="C18" s="59">
        <f t="shared" si="0"/>
        <v>892</v>
      </c>
      <c r="D18" s="49">
        <f t="shared" ref="D18:D19" si="24">D19+256</f>
        <v>4987</v>
      </c>
      <c r="E18" s="50" t="s">
        <v>12</v>
      </c>
      <c r="F18" s="50">
        <f t="shared" ref="F18:F19" si="25">F19+1</f>
        <v>244</v>
      </c>
      <c r="G18" s="50" t="s">
        <v>13</v>
      </c>
      <c r="H18" s="51">
        <f t="shared" ref="H18:H19" si="26">D18*F18</f>
        <v>1216828</v>
      </c>
      <c r="I18" s="60">
        <f t="shared" si="21"/>
        <v>19469248</v>
      </c>
      <c r="J18" s="59">
        <f t="shared" si="4"/>
        <v>4988</v>
      </c>
      <c r="K18" s="59" t="str">
        <f t="shared" si="5"/>
        <v>4988.892</v>
      </c>
      <c r="L18" s="49">
        <f t="shared" si="6"/>
        <v>9083</v>
      </c>
      <c r="M18" s="50" t="s">
        <v>12</v>
      </c>
      <c r="N18" s="50">
        <f t="shared" si="7"/>
        <v>244</v>
      </c>
      <c r="O18" s="50" t="s">
        <v>13</v>
      </c>
      <c r="P18" s="51">
        <f t="shared" si="8"/>
        <v>2216252</v>
      </c>
      <c r="Q18" s="60">
        <f t="shared" si="22"/>
        <v>35460032</v>
      </c>
      <c r="R18" s="65">
        <f t="shared" si="9"/>
        <v>9084</v>
      </c>
      <c r="S18" s="59" t="str">
        <f t="shared" si="10"/>
        <v>9084.892</v>
      </c>
      <c r="T18" s="49">
        <f t="shared" si="20"/>
        <v>13179</v>
      </c>
      <c r="U18" s="50" t="s">
        <v>12</v>
      </c>
      <c r="V18" s="50">
        <f t="shared" si="11"/>
        <v>244</v>
      </c>
      <c r="W18" s="50" t="s">
        <v>13</v>
      </c>
      <c r="X18" s="51">
        <f t="shared" si="12"/>
        <v>3215676</v>
      </c>
      <c r="Y18" s="60">
        <f t="shared" si="23"/>
        <v>51450816</v>
      </c>
      <c r="Z18" s="68">
        <f t="shared" si="13"/>
        <v>13180</v>
      </c>
      <c r="AA18" s="59" t="str">
        <f t="shared" si="14"/>
        <v>13180.892</v>
      </c>
      <c r="AB18" s="30">
        <f t="shared" ref="AB18:AB20" si="27">16383+C18</f>
        <v>17275</v>
      </c>
      <c r="AC18" s="30">
        <f t="shared" si="16"/>
        <v>6666031</v>
      </c>
      <c r="AD18" s="72">
        <f t="shared" si="17"/>
        <v>106656496</v>
      </c>
      <c r="AE18" s="88" t="s">
        <v>29</v>
      </c>
      <c r="AF18" s="81">
        <f t="shared" si="18"/>
        <v>13180</v>
      </c>
      <c r="AG18" s="81">
        <f t="shared" si="19"/>
        <v>17275</v>
      </c>
      <c r="AH18" s="89" t="s">
        <v>73</v>
      </c>
      <c r="AI18" s="36"/>
      <c r="AJ18" s="36"/>
    </row>
    <row r="19" spans="1:40" s="1" customFormat="1" ht="29.25" customHeight="1" thickBot="1" x14ac:dyDescent="0.3">
      <c r="A19" s="7">
        <v>3</v>
      </c>
      <c r="B19" s="42" t="s">
        <v>42</v>
      </c>
      <c r="C19" s="61">
        <f t="shared" si="0"/>
        <v>636</v>
      </c>
      <c r="D19" s="47">
        <f t="shared" si="24"/>
        <v>4731</v>
      </c>
      <c r="E19" s="48" t="s">
        <v>12</v>
      </c>
      <c r="F19" s="48">
        <f t="shared" si="25"/>
        <v>243</v>
      </c>
      <c r="G19" s="48" t="s">
        <v>13</v>
      </c>
      <c r="H19" s="46">
        <f t="shared" si="26"/>
        <v>1149633</v>
      </c>
      <c r="I19" s="62">
        <f t="shared" si="21"/>
        <v>18394128</v>
      </c>
      <c r="J19" s="61">
        <f t="shared" si="4"/>
        <v>4732</v>
      </c>
      <c r="K19" s="61" t="str">
        <f t="shared" si="5"/>
        <v>4732.636</v>
      </c>
      <c r="L19" s="47">
        <f t="shared" si="6"/>
        <v>8827</v>
      </c>
      <c r="M19" s="48" t="s">
        <v>12</v>
      </c>
      <c r="N19" s="48">
        <f t="shared" si="7"/>
        <v>243</v>
      </c>
      <c r="O19" s="48" t="s">
        <v>13</v>
      </c>
      <c r="P19" s="46">
        <f t="shared" si="8"/>
        <v>2144961</v>
      </c>
      <c r="Q19" s="62">
        <f t="shared" si="22"/>
        <v>34319376</v>
      </c>
      <c r="R19" s="65">
        <f t="shared" si="9"/>
        <v>8828</v>
      </c>
      <c r="S19" s="61" t="str">
        <f t="shared" si="10"/>
        <v>8828.636</v>
      </c>
      <c r="T19" s="47">
        <f t="shared" si="20"/>
        <v>12923</v>
      </c>
      <c r="U19" s="48" t="s">
        <v>12</v>
      </c>
      <c r="V19" s="48">
        <f t="shared" si="11"/>
        <v>243</v>
      </c>
      <c r="W19" s="48" t="s">
        <v>13</v>
      </c>
      <c r="X19" s="46">
        <f t="shared" si="12"/>
        <v>3140289</v>
      </c>
      <c r="Y19" s="62">
        <f t="shared" si="23"/>
        <v>50244624</v>
      </c>
      <c r="Z19" s="68">
        <f t="shared" si="13"/>
        <v>12924</v>
      </c>
      <c r="AA19" s="61" t="str">
        <f t="shared" si="14"/>
        <v>12924.636</v>
      </c>
      <c r="AB19" s="29">
        <f t="shared" si="27"/>
        <v>17019</v>
      </c>
      <c r="AC19" s="29">
        <f t="shared" si="16"/>
        <v>6451902</v>
      </c>
      <c r="AD19" s="71">
        <f t="shared" si="17"/>
        <v>103230432</v>
      </c>
      <c r="AE19" s="91" t="s">
        <v>30</v>
      </c>
      <c r="AF19" s="80">
        <f t="shared" si="18"/>
        <v>12924</v>
      </c>
      <c r="AG19" s="80">
        <f t="shared" si="19"/>
        <v>17019</v>
      </c>
      <c r="AH19" s="92" t="s">
        <v>74</v>
      </c>
      <c r="AI19" s="36"/>
      <c r="AJ19" s="36"/>
    </row>
    <row r="20" spans="1:40" s="1" customFormat="1" ht="29.25" customHeight="1" thickBot="1" x14ac:dyDescent="0.3">
      <c r="A20" s="7">
        <v>2</v>
      </c>
      <c r="B20" s="42" t="s">
        <v>40</v>
      </c>
      <c r="C20" s="61">
        <v>380</v>
      </c>
      <c r="D20" s="47">
        <v>4475</v>
      </c>
      <c r="E20" s="48" t="s">
        <v>12</v>
      </c>
      <c r="F20" s="48">
        <f>F21+1</f>
        <v>242</v>
      </c>
      <c r="G20" s="48" t="s">
        <v>13</v>
      </c>
      <c r="H20" s="46">
        <v>1082950</v>
      </c>
      <c r="I20" s="62">
        <f t="shared" si="21"/>
        <v>17327200</v>
      </c>
      <c r="J20" s="61">
        <f>J21+256</f>
        <v>4476</v>
      </c>
      <c r="K20" s="61" t="str">
        <f>CONCATENATE(J20,".",C20)</f>
        <v>4476.380</v>
      </c>
      <c r="L20" s="47">
        <v>8571</v>
      </c>
      <c r="M20" s="48" t="s">
        <v>12</v>
      </c>
      <c r="N20" s="48">
        <f>N21+1</f>
        <v>242</v>
      </c>
      <c r="O20" s="48" t="s">
        <v>13</v>
      </c>
      <c r="P20" s="46">
        <f>L20*N20</f>
        <v>2074182</v>
      </c>
      <c r="Q20" s="62">
        <f t="shared" si="22"/>
        <v>33186912</v>
      </c>
      <c r="R20" s="65">
        <f t="shared" si="9"/>
        <v>8572</v>
      </c>
      <c r="S20" s="61" t="str">
        <f t="shared" si="10"/>
        <v>8572.380</v>
      </c>
      <c r="T20" s="47">
        <f>T21+256</f>
        <v>12667</v>
      </c>
      <c r="U20" s="48" t="s">
        <v>12</v>
      </c>
      <c r="V20" s="48">
        <f>V21+1</f>
        <v>242</v>
      </c>
      <c r="W20" s="48" t="s">
        <v>13</v>
      </c>
      <c r="X20" s="46">
        <f>T20*V20</f>
        <v>3065414</v>
      </c>
      <c r="Y20" s="62">
        <f t="shared" si="23"/>
        <v>49046624</v>
      </c>
      <c r="Z20" s="68">
        <f t="shared" si="13"/>
        <v>12668</v>
      </c>
      <c r="AA20" s="61" t="str">
        <f t="shared" si="14"/>
        <v>12668.380</v>
      </c>
      <c r="AB20" s="29">
        <f t="shared" si="27"/>
        <v>16763</v>
      </c>
      <c r="AC20" s="29">
        <f t="shared" si="16"/>
        <v>6239309</v>
      </c>
      <c r="AD20" s="71">
        <f t="shared" si="17"/>
        <v>99828944</v>
      </c>
      <c r="AE20" s="75" t="s">
        <v>31</v>
      </c>
      <c r="AF20" s="80">
        <f>AF21+256</f>
        <v>12668</v>
      </c>
      <c r="AG20" s="80">
        <f t="shared" si="19"/>
        <v>16763</v>
      </c>
      <c r="AH20" s="90" t="s">
        <v>75</v>
      </c>
      <c r="AI20" s="36"/>
      <c r="AJ20" s="36"/>
      <c r="AM20" s="36"/>
    </row>
    <row r="21" spans="1:40" s="1" customFormat="1" ht="29.25" customHeight="1" thickBot="1" x14ac:dyDescent="0.3">
      <c r="A21" s="9">
        <v>1</v>
      </c>
      <c r="B21" s="43" t="s">
        <v>41</v>
      </c>
      <c r="C21" s="99">
        <v>124</v>
      </c>
      <c r="D21" s="100">
        <v>4219</v>
      </c>
      <c r="E21" s="45" t="s">
        <v>12</v>
      </c>
      <c r="F21" s="45">
        <v>241</v>
      </c>
      <c r="G21" s="45" t="s">
        <v>13</v>
      </c>
      <c r="H21" s="45">
        <v>1016779</v>
      </c>
      <c r="I21" s="64">
        <f t="shared" si="21"/>
        <v>16268464</v>
      </c>
      <c r="J21" s="65">
        <f>4096+C21</f>
        <v>4220</v>
      </c>
      <c r="K21" s="67" t="str">
        <f>CONCATENATE(J21,".",C21)</f>
        <v>4220.124</v>
      </c>
      <c r="L21" s="54">
        <v>8315</v>
      </c>
      <c r="M21" s="45" t="s">
        <v>12</v>
      </c>
      <c r="N21" s="66">
        <f>F21</f>
        <v>241</v>
      </c>
      <c r="O21" s="45" t="s">
        <v>13</v>
      </c>
      <c r="P21" s="45">
        <f>L21*N21</f>
        <v>2003915</v>
      </c>
      <c r="Q21" s="64">
        <f t="shared" si="22"/>
        <v>32062640</v>
      </c>
      <c r="R21" s="65">
        <f>4096+4096+C21</f>
        <v>8316</v>
      </c>
      <c r="S21" s="67" t="str">
        <f>CONCATENATE(R21,".",C21)</f>
        <v>8316.124</v>
      </c>
      <c r="T21" s="54">
        <v>12411</v>
      </c>
      <c r="U21" s="45" t="s">
        <v>12</v>
      </c>
      <c r="V21" s="66">
        <f>N21</f>
        <v>241</v>
      </c>
      <c r="W21" s="45" t="s">
        <v>13</v>
      </c>
      <c r="X21" s="45">
        <f>T21*V21</f>
        <v>2991051</v>
      </c>
      <c r="Y21" s="64">
        <f t="shared" si="23"/>
        <v>47856816</v>
      </c>
      <c r="Z21" s="68">
        <f>4096+4096+4096+C21</f>
        <v>12412</v>
      </c>
      <c r="AA21" s="67" t="str">
        <f>CONCATENATE(Z21,".",C21)</f>
        <v>12412.124</v>
      </c>
      <c r="AB21" s="33">
        <f>16383+C21</f>
        <v>16507</v>
      </c>
      <c r="AC21" s="33">
        <f>H21+P21+X21+AB21</f>
        <v>6028252</v>
      </c>
      <c r="AD21" s="68">
        <f>AC21*16</f>
        <v>96452032</v>
      </c>
      <c r="AE21" s="93" t="s">
        <v>32</v>
      </c>
      <c r="AF21" s="84">
        <f>12288+C21</f>
        <v>12412</v>
      </c>
      <c r="AG21" s="84">
        <f>AF21+4095</f>
        <v>16507</v>
      </c>
      <c r="AH21" s="94" t="s">
        <v>76</v>
      </c>
      <c r="AI21" s="36"/>
      <c r="AJ21" s="36"/>
    </row>
    <row r="22" spans="1:40" s="1" customFormat="1" ht="21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36"/>
      <c r="AJ22" s="36"/>
    </row>
    <row r="23" spans="1:40" s="1" customFormat="1" ht="21" customHeight="1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36"/>
      <c r="AJ23" s="36"/>
    </row>
    <row r="24" spans="1:40" s="1" customFormat="1" ht="21.75" customHeight="1" x14ac:dyDescent="0.25">
      <c r="A24" s="19"/>
      <c r="B24" s="19" t="s">
        <v>0</v>
      </c>
      <c r="C24" s="2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20"/>
      <c r="T24" s="13"/>
      <c r="U24" s="13"/>
      <c r="V24" s="13"/>
      <c r="W24" s="13"/>
      <c r="X24" s="13"/>
      <c r="Y24" s="13"/>
      <c r="Z24" s="13"/>
      <c r="AA24" s="21"/>
      <c r="AE24" s="36"/>
      <c r="AF24" s="36"/>
      <c r="AG24" s="73"/>
      <c r="AH24" s="125" t="s">
        <v>77</v>
      </c>
      <c r="AJ24" s="36"/>
    </row>
    <row r="25" spans="1:40" s="1" customFormat="1" ht="23.25" customHeight="1" x14ac:dyDescent="0.25">
      <c r="A25" s="19"/>
      <c r="B25" s="103" t="s">
        <v>33</v>
      </c>
      <c r="C25" s="2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1"/>
      <c r="T25" s="21"/>
      <c r="U25" s="21"/>
      <c r="V25" s="21"/>
      <c r="Y25" s="85"/>
      <c r="Z25" s="125"/>
      <c r="AA25" s="21"/>
      <c r="AB25" s="21"/>
      <c r="AC25" s="21"/>
      <c r="AD25" s="21"/>
      <c r="AG25" s="85"/>
      <c r="AH25" s="125" t="s">
        <v>45</v>
      </c>
    </row>
    <row r="26" spans="1:40" x14ac:dyDescent="0.3">
      <c r="A26" s="10"/>
      <c r="B26" s="11" t="s">
        <v>58</v>
      </c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2" t="s">
        <v>0</v>
      </c>
      <c r="T26" s="16"/>
      <c r="U26" s="16"/>
      <c r="V26" s="16"/>
      <c r="W26" s="16"/>
      <c r="X26" s="16"/>
      <c r="Y26" s="16"/>
      <c r="Z26" s="16"/>
      <c r="AA26" s="21" t="s">
        <v>1</v>
      </c>
      <c r="AB26" s="21" t="s">
        <v>1</v>
      </c>
      <c r="AC26" s="21" t="s">
        <v>1</v>
      </c>
      <c r="AD26" s="21" t="s">
        <v>1</v>
      </c>
      <c r="AH26" s="34" t="s">
        <v>0</v>
      </c>
    </row>
    <row r="27" spans="1:40" x14ac:dyDescent="0.3">
      <c r="B27" s="14" t="s">
        <v>60</v>
      </c>
      <c r="C27" s="15"/>
      <c r="AA27" s="15" t="s">
        <v>0</v>
      </c>
      <c r="AB27" s="15" t="s">
        <v>0</v>
      </c>
      <c r="AC27" s="15" t="s">
        <v>0</v>
      </c>
      <c r="AD27" s="15" t="s">
        <v>0</v>
      </c>
    </row>
    <row r="28" spans="1:40" x14ac:dyDescent="0.3">
      <c r="B28" s="69" t="s">
        <v>59</v>
      </c>
      <c r="C28" s="15"/>
      <c r="D28" s="17"/>
      <c r="E28" s="17"/>
      <c r="F28" s="17"/>
      <c r="G28" s="17"/>
      <c r="H28" s="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 t="s">
        <v>0</v>
      </c>
      <c r="AB28" s="15" t="s">
        <v>0</v>
      </c>
      <c r="AC28" s="15" t="s">
        <v>0</v>
      </c>
      <c r="AD28" s="15" t="s">
        <v>0</v>
      </c>
    </row>
    <row r="29" spans="1:40" x14ac:dyDescent="0.3">
      <c r="B29" s="14" t="s">
        <v>0</v>
      </c>
      <c r="C29" s="15"/>
      <c r="AA29" s="15"/>
      <c r="AB29" s="15"/>
      <c r="AC29" s="15"/>
      <c r="AD29" s="15"/>
    </row>
    <row r="30" spans="1:40" x14ac:dyDescent="0.3">
      <c r="B30" s="14" t="s">
        <v>0</v>
      </c>
      <c r="C30" t="s">
        <v>0</v>
      </c>
      <c r="D30" s="14"/>
      <c r="AA30" s="15"/>
      <c r="AB30" s="15"/>
      <c r="AC30" s="15"/>
      <c r="AD30" s="15"/>
    </row>
    <row r="31" spans="1:40" x14ac:dyDescent="0.3">
      <c r="B31" s="14" t="s">
        <v>0</v>
      </c>
      <c r="C31" s="14"/>
      <c r="D31" s="14" t="s">
        <v>0</v>
      </c>
      <c r="G31" s="14"/>
      <c r="H31" s="14"/>
      <c r="K31" s="14"/>
      <c r="L31" s="14"/>
      <c r="N31" s="14"/>
      <c r="P31" s="14"/>
      <c r="AA31" s="15" t="s">
        <v>0</v>
      </c>
      <c r="AB31" s="15" t="s">
        <v>0</v>
      </c>
      <c r="AC31" s="15" t="s">
        <v>0</v>
      </c>
      <c r="AD31" s="15" t="s">
        <v>0</v>
      </c>
    </row>
    <row r="32" spans="1:40" x14ac:dyDescent="0.3">
      <c r="B32" s="14" t="s">
        <v>0</v>
      </c>
      <c r="C32" s="14"/>
      <c r="D32" s="14"/>
      <c r="E32" s="14"/>
      <c r="F32" s="18"/>
      <c r="G32" s="18"/>
      <c r="H32" s="18"/>
      <c r="I32" s="18"/>
      <c r="J32" s="18"/>
      <c r="K32" s="18"/>
      <c r="L32" s="18"/>
      <c r="M32" s="18"/>
      <c r="N32" s="18" t="s">
        <v>0</v>
      </c>
      <c r="O32" s="18"/>
      <c r="P32" s="18"/>
      <c r="Q32" s="18"/>
      <c r="R32" s="2"/>
      <c r="S32" s="18"/>
      <c r="T32" s="18"/>
      <c r="U32" s="18"/>
      <c r="V32" s="18"/>
      <c r="W32" s="18"/>
      <c r="X32" s="18"/>
      <c r="Y32" s="18"/>
      <c r="Z32" s="18"/>
      <c r="AA32" s="2"/>
      <c r="AB32" s="2"/>
      <c r="AC32" s="2"/>
      <c r="AD32" s="2"/>
    </row>
    <row r="33" spans="2:30" x14ac:dyDescent="0.3">
      <c r="B33" s="14" t="s">
        <v>0</v>
      </c>
      <c r="C33" s="14"/>
      <c r="D33" s="14"/>
      <c r="E33" s="14"/>
      <c r="F33" s="1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0" x14ac:dyDescent="0.3">
      <c r="B34" s="14"/>
      <c r="C34" s="14"/>
      <c r="D34" s="14"/>
      <c r="E34" s="14"/>
      <c r="F34" s="1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0" x14ac:dyDescent="0.3">
      <c r="AA37" s="5"/>
      <c r="AB37" s="5"/>
      <c r="AC37" s="5"/>
      <c r="AD37" s="5"/>
    </row>
    <row r="38" spans="2:30" x14ac:dyDescent="0.3">
      <c r="B38" s="3" t="s">
        <v>0</v>
      </c>
    </row>
    <row r="39" spans="2:30" x14ac:dyDescent="0.3">
      <c r="B39" s="3" t="s">
        <v>0</v>
      </c>
    </row>
    <row r="40" spans="2:30" x14ac:dyDescent="0.3">
      <c r="B40" s="3" t="s">
        <v>0</v>
      </c>
    </row>
  </sheetData>
  <mergeCells count="16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  <mergeCell ref="A4:B4"/>
    <mergeCell ref="AG2:AH2"/>
  </mergeCells>
  <pageMargins left="0.23622047244094491" right="0.23622047244094491" top="0.35433070866141736" bottom="0.35433070866141736" header="0.31496062992125984" footer="0.31496062992125984"/>
  <pageSetup paperSize="9" scale="47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Мерности Материи Мг Фа</vt:lpstr>
      <vt:lpstr>Лист1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2019-04-06T11:45:34Z</cp:lastPrinted>
  <dcterms:created xsi:type="dcterms:W3CDTF">2015-04-05T12:17:14Z</dcterms:created>
  <dcterms:modified xsi:type="dcterms:W3CDTF">2019-05-30T17:31:32Z</dcterms:modified>
</cp:coreProperties>
</file>